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7D48F24-A9A9-4CC5-9FD2-43AC63B482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6" i="1" l="1"/>
  <c r="G15" i="1"/>
  <c r="H14" i="1"/>
  <c r="I14" i="1" s="1"/>
  <c r="J14" i="1" s="1"/>
  <c r="H13" i="1"/>
  <c r="I13" i="1" s="1"/>
  <c r="J13" i="1" s="1"/>
  <c r="H44" i="1"/>
  <c r="I44" i="1" s="1"/>
  <c r="J44" i="1" s="1"/>
  <c r="J15" i="1" l="1"/>
  <c r="H15" i="1"/>
  <c r="I15" i="1"/>
  <c r="H43" i="1"/>
  <c r="I43" i="1" s="1"/>
  <c r="J43" i="1" s="1"/>
  <c r="H20" i="1" l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38" i="1"/>
  <c r="I38" i="1" s="1"/>
  <c r="J38" i="1" s="1"/>
  <c r="G8" i="1" l="1"/>
  <c r="H36" i="1" l="1"/>
  <c r="I36" i="1" s="1"/>
  <c r="J36" i="1" s="1"/>
  <c r="H12" i="1" l="1"/>
  <c r="I12" i="1" s="1"/>
  <c r="J12" i="1" s="1"/>
  <c r="H7" i="1" l="1"/>
  <c r="H9" i="1"/>
  <c r="I9" i="1" s="1"/>
  <c r="J9" i="1" s="1"/>
  <c r="H10" i="1"/>
  <c r="I10" i="1" s="1"/>
  <c r="J10" i="1" s="1"/>
  <c r="H11" i="1"/>
  <c r="I11" i="1" s="1"/>
  <c r="J11" i="1" s="1"/>
  <c r="H17" i="1"/>
  <c r="I17" i="1" s="1"/>
  <c r="J17" i="1" s="1"/>
  <c r="H18" i="1"/>
  <c r="I18" i="1" s="1"/>
  <c r="J18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4" i="1"/>
  <c r="I34" i="1" s="1"/>
  <c r="J34" i="1" s="1"/>
  <c r="H35" i="1"/>
  <c r="I35" i="1" s="1"/>
  <c r="J35" i="1" s="1"/>
  <c r="H37" i="1"/>
  <c r="I37" i="1" s="1"/>
  <c r="J37" i="1" s="1"/>
  <c r="H39" i="1"/>
  <c r="I39" i="1" s="1"/>
  <c r="J39" i="1" s="1"/>
  <c r="H41" i="1"/>
  <c r="I41" i="1" s="1"/>
  <c r="J41" i="1" s="1"/>
  <c r="H42" i="1"/>
  <c r="I42" i="1" s="1"/>
  <c r="J42" i="1" s="1"/>
  <c r="H46" i="1"/>
  <c r="J46" i="1" s="1"/>
  <c r="H47" i="1"/>
  <c r="I47" i="1" s="1"/>
  <c r="J47" i="1" s="1"/>
  <c r="H6" i="1"/>
  <c r="I6" i="1" s="1"/>
  <c r="I7" i="1" l="1"/>
  <c r="J7" i="1" s="1"/>
  <c r="H8" i="1"/>
  <c r="J6" i="1"/>
  <c r="J8" i="1" l="1"/>
  <c r="I8" i="1"/>
</calcChain>
</file>

<file path=xl/sharedStrings.xml><?xml version="1.0" encoding="utf-8"?>
<sst xmlns="http://schemas.openxmlformats.org/spreadsheetml/2006/main" count="50" uniqueCount="50">
  <si>
    <t>PASSAPORTI</t>
  </si>
  <si>
    <r>
      <t xml:space="preserve">CONTRIBUTO AMMINISTRATIVO L.89/2014 </t>
    </r>
    <r>
      <rPr>
        <b/>
        <sz val="10"/>
        <rFont val="Arial"/>
        <family val="2"/>
      </rPr>
      <t>(A)</t>
    </r>
    <r>
      <rPr>
        <sz val="10"/>
        <rFont val="Arial"/>
        <family val="2"/>
      </rPr>
      <t xml:space="preserve"> </t>
    </r>
  </si>
  <si>
    <r>
      <t xml:space="preserve">LIBRETTO  </t>
    </r>
    <r>
      <rPr>
        <b/>
        <sz val="10"/>
        <rFont val="Arial"/>
        <family val="2"/>
      </rPr>
      <t>(B)</t>
    </r>
  </si>
  <si>
    <r>
      <t xml:space="preserve">RILASCIO, ART. 27 </t>
    </r>
    <r>
      <rPr>
        <b/>
        <sz val="10"/>
        <rFont val="Arial"/>
        <family val="2"/>
      </rPr>
      <t>(A + B)</t>
    </r>
  </si>
  <si>
    <t>ATTO DI ASSENSO, ART.19</t>
  </si>
  <si>
    <t>DIRITTO D'URGENZA, ART.74</t>
  </si>
  <si>
    <t xml:space="preserve">DOCUMENTO DI VIAGGIO PROVVISORIO "E.T.D." </t>
  </si>
  <si>
    <t>PATENTE DI GUIDA</t>
  </si>
  <si>
    <t xml:space="preserve">IMPOSTA DI BOLLO </t>
  </si>
  <si>
    <t>CONFERMA PATENTI DI GUIDA (ART. 66D)</t>
  </si>
  <si>
    <t>ATTI NOTARILI, STATO CIVILE, CERTIFICAZIONI</t>
  </si>
  <si>
    <t>PROCURA GENERALE, ART.17A</t>
  </si>
  <si>
    <t>PROCURA SPECIALE, ART.18A</t>
  </si>
  <si>
    <t>AUTENTICA FIRMA, ART. 24</t>
  </si>
  <si>
    <t>AUTENTICA FOTO. ART. 66B</t>
  </si>
  <si>
    <t>COPIA INTEGRALE O ESTRATTO ATTI SEZ. IV, VI E VIII (PER FOGLIO) ART.71</t>
  </si>
  <si>
    <t>CERTIFICAZIONE DI CONFORMITA' AD ORIGINALE DI TRADUZIONE (PER FOGLIO) ART.72A</t>
  </si>
  <si>
    <t>PASSAPORTO MORTUARIO, ART.66H</t>
  </si>
  <si>
    <t xml:space="preserve">DOMANDA DI RICONOSCIMENTO CITTADINANZA, ART. 07B </t>
  </si>
  <si>
    <t>(dovuto per ciascun istante maggiorenne)</t>
  </si>
  <si>
    <t>CERTIFICATO DI CITTADINANZA, ART. 4A</t>
  </si>
  <si>
    <t>VISTI</t>
  </si>
  <si>
    <t xml:space="preserve">Visti Shengen (minori 6 - 12 anni) ex art.16 Reg CE 810/2009 </t>
  </si>
  <si>
    <t xml:space="preserve">Visti Shengen </t>
  </si>
  <si>
    <t>€</t>
  </si>
  <si>
    <t xml:space="preserve">LIBRETTO PASSAPORTO A 16 PP. </t>
  </si>
  <si>
    <t>COPIA INTEGRALE O PER ESTRATTO ATTO NOTARILE (PER ATTO), ART.25</t>
  </si>
  <si>
    <t>ATTI NOTARILI DIVERSI DAI PRECEDENTI - ATTO NOTORIO, ART. 26</t>
  </si>
  <si>
    <t>minimo esigibile</t>
  </si>
  <si>
    <t>ATTESTAZIONE CONSOLARE ART. 65</t>
  </si>
  <si>
    <t>SAR arrot.</t>
  </si>
  <si>
    <t>SAR</t>
  </si>
  <si>
    <t>DECRETI, CERTIFICATI, NOTIFICAZIONI, AFFISSIONI, ART.68</t>
  </si>
  <si>
    <t>DICHIARAZIONE CONSOLARE, ART. 66 N (ATTI NON ENUNCIATI)</t>
  </si>
  <si>
    <t>LEGALIZZAZIONI DI ATTI E FIRME ART. 69</t>
  </si>
  <si>
    <t>CERTIFICATI E DICHIARAZIONI DI UFFICIO STATO CIVILE, ART. 02 B</t>
  </si>
  <si>
    <t>CERTIFICATO DI AVVENUTA PUBBLICAZIONE MATRIMONIO ART. 02 C</t>
  </si>
  <si>
    <t>CERTIFICATO DI CAPACITA' MATRIMONIALE (O NULLA OSTA) ART. 02 D</t>
  </si>
  <si>
    <t xml:space="preserve">AFFISSIONE DELL' ATTO DI PUBBLICAZIOEN DI MATRIMONIO ART. 03 </t>
  </si>
  <si>
    <t xml:space="preserve">Visto nazionale per soggiorni lunga durata (tipo D) </t>
  </si>
  <si>
    <t>Visto nazionale per motivi di studio</t>
  </si>
  <si>
    <t>Visti Shengen per Gambia</t>
  </si>
  <si>
    <t>Visti Shengen per Albania*, Bosnia Erzegoovina*, Macedonia del Nord*, Georgia*, Moldova*, Montenegro*, Serbia*, Ucraina * e per Armenia, Azerbaigian, Bielorussia</t>
  </si>
  <si>
    <t>*Sono esenti dall'obbligo del visto Schengen esclusivamente i titolari di passaporti biometrici / rilasciati conformemente alle norme ICAO (Reg. 1806/2018)</t>
  </si>
  <si>
    <t xml:space="preserve">  DEBIT CARD</t>
  </si>
  <si>
    <r>
      <t>C.I.E. ART. 28C</t>
    </r>
    <r>
      <rPr>
        <b/>
        <sz val="11"/>
        <color theme="1"/>
        <rFont val="Calibri"/>
        <family val="2"/>
        <scheme val="minor"/>
      </rPr>
      <t xml:space="preserve"> (A)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</si>
  <si>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(B)</t>
    </r>
  </si>
  <si>
    <r>
      <t xml:space="preserve">C.I.E. ART. 28C </t>
    </r>
    <r>
      <rPr>
        <b/>
        <sz val="11"/>
        <color theme="1"/>
        <rFont val="Calibri"/>
        <family val="2"/>
        <scheme val="minor"/>
      </rPr>
      <t>(A + B)</t>
    </r>
  </si>
  <si>
    <t xml:space="preserve">ESTRATTO TABELLA DIRITTI CONSOLARI -  DAL 01.10.2025 AL 31.12.2025 </t>
  </si>
  <si>
    <t>TASSO DI RAGGUAGLIO IV TRIMESTRE 2025 Euro 1.00 = 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</si>
</sst>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#,##0.000000"/>
    <numFmt numFmtId="166" formatCode="0.000000"/>
    <numFmt numFmtId="167" formatCode="[$€-2]\ #,##0.00"/>
    <numFmt numFmtId="168" formatCode="#,##0.0000_);\(#,##0.0000\)"/>
    <numFmt numFmtId="169" formatCode="#,##0.00\ [$SAR]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167" fontId="4" fillId="0" borderId="3" xfId="0" applyNumberFormat="1" applyFont="1" applyBorder="1"/>
    <xf numFmtId="167" fontId="4" fillId="0" borderId="3" xfId="0" applyNumberFormat="1" applyFont="1" applyFill="1" applyBorder="1"/>
    <xf numFmtId="0" fontId="0" fillId="0" borderId="1" xfId="0" applyBorder="1"/>
    <xf numFmtId="0" fontId="0" fillId="0" borderId="2" xfId="0" applyBorder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167" fontId="4" fillId="0" borderId="0" xfId="0" applyNumberFormat="1" applyFont="1" applyFill="1" applyBorder="1"/>
    <xf numFmtId="164" fontId="4" fillId="0" borderId="0" xfId="1" applyFont="1" applyFill="1" applyBorder="1"/>
    <xf numFmtId="0" fontId="0" fillId="0" borderId="10" xfId="0" applyBorder="1"/>
    <xf numFmtId="0" fontId="0" fillId="0" borderId="0" xfId="0" applyBorder="1"/>
    <xf numFmtId="167" fontId="4" fillId="0" borderId="9" xfId="0" applyNumberFormat="1" applyFont="1" applyFill="1" applyBorder="1"/>
    <xf numFmtId="167" fontId="4" fillId="0" borderId="9" xfId="0" applyNumberFormat="1" applyFont="1" applyBorder="1"/>
    <xf numFmtId="0" fontId="3" fillId="3" borderId="11" xfId="0" applyFont="1" applyFill="1" applyBorder="1"/>
    <xf numFmtId="166" fontId="3" fillId="3" borderId="11" xfId="0" applyNumberFormat="1" applyFont="1" applyFill="1" applyBorder="1"/>
    <xf numFmtId="0" fontId="8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167" fontId="3" fillId="3" borderId="11" xfId="0" applyNumberFormat="1" applyFont="1" applyFill="1" applyBorder="1"/>
    <xf numFmtId="0" fontId="0" fillId="3" borderId="11" xfId="0" applyFill="1" applyBorder="1"/>
    <xf numFmtId="0" fontId="9" fillId="0" borderId="0" xfId="0" applyFont="1" applyBorder="1"/>
    <xf numFmtId="0" fontId="5" fillId="2" borderId="5" xfId="0" applyFont="1" applyFill="1" applyBorder="1" applyAlignment="1"/>
    <xf numFmtId="0" fontId="9" fillId="3" borderId="11" xfId="0" applyFont="1" applyFill="1" applyBorder="1"/>
    <xf numFmtId="0" fontId="9" fillId="0" borderId="1" xfId="0" applyFont="1" applyBorder="1"/>
    <xf numFmtId="0" fontId="9" fillId="0" borderId="0" xfId="0" applyFont="1"/>
    <xf numFmtId="169" fontId="4" fillId="2" borderId="9" xfId="0" applyNumberFormat="1" applyFont="1" applyFill="1" applyBorder="1"/>
    <xf numFmtId="169" fontId="4" fillId="2" borderId="3" xfId="0" applyNumberFormat="1" applyFont="1" applyFill="1" applyBorder="1"/>
    <xf numFmtId="169" fontId="4" fillId="2" borderId="7" xfId="0" applyNumberFormat="1" applyFont="1" applyFill="1" applyBorder="1"/>
    <xf numFmtId="169" fontId="4" fillId="3" borderId="13" xfId="0" applyNumberFormat="1" applyFont="1" applyFill="1" applyBorder="1"/>
    <xf numFmtId="167" fontId="6" fillId="0" borderId="15" xfId="0" applyNumberFormat="1" applyFont="1" applyFill="1" applyBorder="1"/>
    <xf numFmtId="167" fontId="6" fillId="0" borderId="2" xfId="0" applyNumberFormat="1" applyFont="1" applyFill="1" applyBorder="1"/>
    <xf numFmtId="168" fontId="5" fillId="3" borderId="12" xfId="1" applyNumberFormat="1" applyFont="1" applyFill="1" applyBorder="1" applyAlignment="1">
      <alignment horizontal="left"/>
    </xf>
    <xf numFmtId="0" fontId="10" fillId="3" borderId="12" xfId="0" applyFont="1" applyFill="1" applyBorder="1" applyAlignment="1">
      <alignment horizontal="left"/>
    </xf>
    <xf numFmtId="165" fontId="5" fillId="3" borderId="12" xfId="0" applyNumberFormat="1" applyFont="1" applyFill="1" applyBorder="1" applyAlignment="1"/>
    <xf numFmtId="4" fontId="5" fillId="3" borderId="12" xfId="0" applyNumberFormat="1" applyFont="1" applyFill="1" applyBorder="1" applyAlignment="1">
      <alignment horizontal="center"/>
    </xf>
    <xf numFmtId="167" fontId="4" fillId="2" borderId="16" xfId="0" applyNumberFormat="1" applyFont="1" applyFill="1" applyBorder="1"/>
    <xf numFmtId="0" fontId="11" fillId="0" borderId="0" xfId="0" applyFont="1"/>
    <xf numFmtId="2" fontId="0" fillId="0" borderId="0" xfId="0" applyNumberFormat="1" applyBorder="1"/>
    <xf numFmtId="2" fontId="9" fillId="0" borderId="0" xfId="0" applyNumberFormat="1" applyFont="1" applyBorder="1"/>
    <xf numFmtId="2" fontId="4" fillId="0" borderId="0" xfId="0" applyNumberFormat="1" applyFont="1" applyFill="1" applyBorder="1"/>
    <xf numFmtId="169" fontId="4" fillId="2" borderId="0" xfId="0" applyNumberFormat="1" applyFont="1" applyFill="1" applyBorder="1"/>
    <xf numFmtId="169" fontId="4" fillId="0" borderId="0" xfId="1" applyNumberFormat="1" applyFont="1" applyBorder="1"/>
    <xf numFmtId="2" fontId="11" fillId="0" borderId="0" xfId="0" applyNumberFormat="1" applyFont="1" applyBorder="1"/>
    <xf numFmtId="0" fontId="4" fillId="0" borderId="1" xfId="0" applyFont="1" applyBorder="1" applyAlignment="1"/>
    <xf numFmtId="0" fontId="4" fillId="0" borderId="2" xfId="0" applyFont="1" applyBorder="1" applyAlignment="1"/>
    <xf numFmtId="0" fontId="0" fillId="0" borderId="19" xfId="0" applyBorder="1"/>
    <xf numFmtId="0" fontId="3" fillId="3" borderId="21" xfId="0" applyFont="1" applyFill="1" applyBorder="1"/>
    <xf numFmtId="0" fontId="4" fillId="2" borderId="25" xfId="0" applyFont="1" applyFill="1" applyBorder="1" applyAlignment="1"/>
    <xf numFmtId="0" fontId="4" fillId="0" borderId="23" xfId="0" applyFont="1" applyBorder="1" applyAlignment="1"/>
    <xf numFmtId="0" fontId="5" fillId="3" borderId="21" xfId="0" applyFont="1" applyFill="1" applyBorder="1"/>
    <xf numFmtId="0" fontId="0" fillId="0" borderId="23" xfId="0" applyBorder="1"/>
    <xf numFmtId="2" fontId="0" fillId="0" borderId="26" xfId="0" applyNumberFormat="1" applyBorder="1"/>
    <xf numFmtId="2" fontId="9" fillId="0" borderId="27" xfId="0" applyNumberFormat="1" applyFont="1" applyBorder="1"/>
    <xf numFmtId="2" fontId="0" fillId="0" borderId="27" xfId="0" applyNumberFormat="1" applyBorder="1"/>
    <xf numFmtId="2" fontId="4" fillId="0" borderId="28" xfId="0" applyNumberFormat="1" applyFont="1" applyFill="1" applyBorder="1"/>
    <xf numFmtId="169" fontId="4" fillId="2" borderId="28" xfId="0" applyNumberFormat="1" applyFont="1" applyFill="1" applyBorder="1"/>
    <xf numFmtId="169" fontId="4" fillId="2" borderId="9" xfId="1" applyNumberFormat="1" applyFont="1" applyFill="1" applyBorder="1"/>
    <xf numFmtId="169" fontId="4" fillId="2" borderId="9" xfId="1" applyNumberFormat="1" applyFont="1" applyFill="1" applyBorder="1" applyAlignment="1">
      <alignment horizontal="right"/>
    </xf>
    <xf numFmtId="169" fontId="4" fillId="2" borderId="29" xfId="1" applyNumberFormat="1" applyFont="1" applyFill="1" applyBorder="1"/>
    <xf numFmtId="169" fontId="4" fillId="3" borderId="13" xfId="1" applyNumberFormat="1" applyFont="1" applyFill="1" applyBorder="1"/>
    <xf numFmtId="169" fontId="4" fillId="0" borderId="9" xfId="1" applyNumberFormat="1" applyFont="1" applyFill="1" applyBorder="1"/>
    <xf numFmtId="169" fontId="4" fillId="0" borderId="7" xfId="1" applyNumberFormat="1" applyFont="1" applyFill="1" applyBorder="1" applyAlignment="1"/>
    <xf numFmtId="169" fontId="4" fillId="0" borderId="9" xfId="1" applyNumberFormat="1" applyFont="1" applyBorder="1"/>
    <xf numFmtId="169" fontId="4" fillId="0" borderId="28" xfId="1" applyNumberFormat="1" applyFont="1" applyBorder="1"/>
    <xf numFmtId="164" fontId="5" fillId="3" borderId="12" xfId="1" applyFont="1" applyFill="1" applyBorder="1" applyAlignment="1">
      <alignment horizontal="left"/>
    </xf>
    <xf numFmtId="164" fontId="3" fillId="3" borderId="11" xfId="1" applyFont="1" applyFill="1" applyBorder="1"/>
    <xf numFmtId="164" fontId="1" fillId="0" borderId="0" xfId="1" applyBorder="1"/>
    <xf numFmtId="0" fontId="12" fillId="3" borderId="30" xfId="0" applyFont="1" applyFill="1" applyBorder="1"/>
    <xf numFmtId="0" fontId="0" fillId="0" borderId="31" xfId="0" applyBorder="1"/>
    <xf numFmtId="169" fontId="4" fillId="3" borderId="32" xfId="1" applyNumberFormat="1" applyFont="1" applyFill="1" applyBorder="1"/>
    <xf numFmtId="169" fontId="4" fillId="2" borderId="29" xfId="1" applyNumberFormat="1" applyFont="1" applyFill="1" applyBorder="1" applyAlignment="1">
      <alignment horizontal="right"/>
    </xf>
    <xf numFmtId="169" fontId="4" fillId="4" borderId="33" xfId="1" applyNumberFormat="1" applyFont="1" applyFill="1" applyBorder="1" applyAlignment="1">
      <alignment horizontal="right"/>
    </xf>
    <xf numFmtId="169" fontId="4" fillId="4" borderId="32" xfId="1" applyNumberFormat="1" applyFont="1" applyFill="1" applyBorder="1"/>
    <xf numFmtId="167" fontId="4" fillId="0" borderId="7" xfId="0" applyNumberFormat="1" applyFont="1" applyFill="1" applyBorder="1"/>
    <xf numFmtId="0" fontId="0" fillId="0" borderId="35" xfId="0" applyBorder="1"/>
    <xf numFmtId="0" fontId="9" fillId="0" borderId="35" xfId="0" applyFont="1" applyBorder="1"/>
    <xf numFmtId="167" fontId="0" fillId="0" borderId="35" xfId="0" applyNumberFormat="1" applyBorder="1"/>
    <xf numFmtId="169" fontId="4" fillId="2" borderId="35" xfId="0" applyNumberFormat="1" applyFont="1" applyFill="1" applyBorder="1"/>
    <xf numFmtId="169" fontId="4" fillId="2" borderId="35" xfId="1" applyNumberFormat="1" applyFont="1" applyFill="1" applyBorder="1"/>
    <xf numFmtId="169" fontId="4" fillId="2" borderId="35" xfId="1" applyNumberFormat="1" applyFont="1" applyFill="1" applyBorder="1" applyAlignment="1">
      <alignment horizontal="right"/>
    </xf>
    <xf numFmtId="167" fontId="0" fillId="0" borderId="34" xfId="0" applyNumberFormat="1" applyBorder="1"/>
    <xf numFmtId="169" fontId="4" fillId="2" borderId="34" xfId="0" applyNumberFormat="1" applyFont="1" applyFill="1" applyBorder="1"/>
    <xf numFmtId="169" fontId="4" fillId="2" borderId="34" xfId="1" applyNumberFormat="1" applyFont="1" applyFill="1" applyBorder="1"/>
    <xf numFmtId="169" fontId="4" fillId="2" borderId="34" xfId="1" applyNumberFormat="1" applyFont="1" applyFill="1" applyBorder="1" applyAlignment="1">
      <alignment horizontal="right"/>
    </xf>
    <xf numFmtId="0" fontId="0" fillId="0" borderId="20" xfId="0" applyBorder="1"/>
    <xf numFmtId="0" fontId="0" fillId="0" borderId="36" xfId="0" applyBorder="1"/>
    <xf numFmtId="0" fontId="0" fillId="0" borderId="12" xfId="0" applyBorder="1"/>
    <xf numFmtId="0" fontId="9" fillId="0" borderId="12" xfId="0" applyFont="1" applyBorder="1"/>
    <xf numFmtId="0" fontId="0" fillId="0" borderId="17" xfId="0" applyBorder="1"/>
    <xf numFmtId="0" fontId="9" fillId="0" borderId="18" xfId="0" applyFont="1" applyBorder="1"/>
    <xf numFmtId="0" fontId="0" fillId="0" borderId="18" xfId="0" applyBorder="1"/>
    <xf numFmtId="0" fontId="0" fillId="0" borderId="37" xfId="0" applyBorder="1"/>
    <xf numFmtId="0" fontId="0" fillId="0" borderId="21" xfId="0" applyBorder="1"/>
    <xf numFmtId="0" fontId="9" fillId="0" borderId="11" xfId="0" applyFont="1" applyBorder="1"/>
    <xf numFmtId="0" fontId="0" fillId="0" borderId="11" xfId="0" applyBorder="1"/>
    <xf numFmtId="167" fontId="0" fillId="0" borderId="11" xfId="0" applyNumberFormat="1" applyBorder="1"/>
    <xf numFmtId="169" fontId="4" fillId="2" borderId="11" xfId="0" applyNumberFormat="1" applyFont="1" applyFill="1" applyBorder="1"/>
    <xf numFmtId="169" fontId="4" fillId="2" borderId="11" xfId="1" applyNumberFormat="1" applyFont="1" applyFill="1" applyBorder="1"/>
    <xf numFmtId="169" fontId="4" fillId="2" borderId="38" xfId="1" applyNumberFormat="1" applyFont="1" applyFill="1" applyBorder="1" applyAlignment="1">
      <alignment horizontal="righ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2" borderId="22" xfId="0" applyFont="1" applyFill="1" applyBorder="1" applyAlignment="1"/>
    <xf numFmtId="0" fontId="4" fillId="2" borderId="4" xfId="0" applyFont="1" applyFill="1" applyBorder="1" applyAlignment="1"/>
    <xf numFmtId="0" fontId="4" fillId="0" borderId="23" xfId="0" applyFont="1" applyBorder="1" applyAlignment="1"/>
    <xf numFmtId="0" fontId="4" fillId="0" borderId="1" xfId="0" applyFont="1" applyBorder="1" applyAlignment="1"/>
    <xf numFmtId="0" fontId="5" fillId="3" borderId="20" xfId="0" applyFont="1" applyFill="1" applyBorder="1" applyAlignment="1">
      <alignment horizontal="left" wrapText="1"/>
    </xf>
    <xf numFmtId="0" fontId="5" fillId="3" borderId="12" xfId="0" applyFont="1" applyFill="1" applyBorder="1" applyAlignment="1">
      <alignment horizontal="left" wrapText="1"/>
    </xf>
    <xf numFmtId="0" fontId="4" fillId="0" borderId="2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22" xfId="0" applyFont="1" applyFill="1" applyBorder="1" applyAlignment="1"/>
    <xf numFmtId="0" fontId="4" fillId="0" borderId="4" xfId="0" applyFont="1" applyFill="1" applyBorder="1" applyAlignment="1"/>
    <xf numFmtId="0" fontId="4" fillId="0" borderId="8" xfId="0" applyFont="1" applyFill="1" applyBorder="1" applyAlignment="1"/>
    <xf numFmtId="0" fontId="4" fillId="0" borderId="23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Border="1" applyAlignment="1"/>
    <xf numFmtId="0" fontId="6" fillId="0" borderId="24" xfId="0" applyFont="1" applyFill="1" applyBorder="1" applyAlignment="1">
      <alignment horizontal="left"/>
    </xf>
    <xf numFmtId="0" fontId="6" fillId="0" borderId="14" xfId="0" applyFont="1" applyFill="1" applyBorder="1" applyAlignment="1">
      <alignment horizontal="left"/>
    </xf>
    <xf numFmtId="0" fontId="6" fillId="0" borderId="15" xfId="0" applyFont="1" applyFill="1" applyBorder="1" applyAlignment="1">
      <alignment horizontal="left"/>
    </xf>
    <xf numFmtId="0" fontId="6" fillId="0" borderId="23" xfId="0" applyFont="1" applyBorder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7" fillId="0" borderId="23" xfId="0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0" fontId="6" fillId="0" borderId="2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22" xfId="0" applyFont="1" applyBorder="1" applyAlignment="1"/>
    <xf numFmtId="0" fontId="6" fillId="0" borderId="4" xfId="0" applyFont="1" applyBorder="1" applyAlignment="1"/>
    <xf numFmtId="0" fontId="6" fillId="0" borderId="8" xfId="0" applyFont="1" applyBorder="1" applyAlignment="1"/>
    <xf numFmtId="169" fontId="4" fillId="2" borderId="7" xfId="1" applyNumberFormat="1" applyFont="1" applyFill="1" applyBorder="1" applyAlignment="1">
      <alignment horizontal="center" vertical="center"/>
    </xf>
    <xf numFmtId="169" fontId="4" fillId="2" borderId="9" xfId="1" applyNumberFormat="1" applyFont="1" applyFill="1" applyBorder="1" applyAlignment="1">
      <alignment horizontal="center" vertical="center"/>
    </xf>
    <xf numFmtId="169" fontId="4" fillId="2" borderId="7" xfId="0" applyNumberFormat="1" applyFont="1" applyFill="1" applyBorder="1" applyAlignment="1">
      <alignment horizontal="right" vertical="center"/>
    </xf>
    <xf numFmtId="169" fontId="4" fillId="2" borderId="9" xfId="0" applyNumberFormat="1" applyFont="1" applyFill="1" applyBorder="1" applyAlignment="1">
      <alignment horizontal="right" vertical="center"/>
    </xf>
    <xf numFmtId="0" fontId="11" fillId="0" borderId="23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4" fillId="0" borderId="2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9" fontId="4" fillId="0" borderId="7" xfId="1" applyNumberFormat="1" applyFont="1" applyFill="1" applyBorder="1" applyAlignment="1">
      <alignment horizontal="right" vertical="center"/>
    </xf>
    <xf numFmtId="169" fontId="4" fillId="0" borderId="9" xfId="1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167" fontId="4" fillId="2" borderId="7" xfId="0" applyNumberFormat="1" applyFont="1" applyFill="1" applyBorder="1" applyAlignment="1">
      <alignment horizontal="right" vertical="center"/>
    </xf>
    <xf numFmtId="167" fontId="4" fillId="2" borderId="9" xfId="0" applyNumberFormat="1" applyFont="1" applyFill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"/>
  <sheetViews>
    <sheetView showGridLines="0" tabSelected="1" topLeftCell="A28" zoomScale="130" zoomScaleNormal="130" workbookViewId="0">
      <selection activeCell="I47" sqref="I47"/>
    </sheetView>
  </sheetViews>
  <sheetFormatPr defaultRowHeight="15" x14ac:dyDescent="0.25"/>
  <cols>
    <col min="2" max="2" width="9.140625" style="23"/>
    <col min="4" max="4" width="30.7109375" customWidth="1"/>
    <col min="5" max="5" width="9" bestFit="1" customWidth="1"/>
    <col min="6" max="6" width="1.5703125" customWidth="1"/>
    <col min="7" max="7" width="15.42578125" customWidth="1"/>
    <col min="8" max="8" width="13.42578125" customWidth="1"/>
    <col min="9" max="9" width="15.140625" customWidth="1"/>
    <col min="10" max="10" width="16.7109375" customWidth="1"/>
  </cols>
  <sheetData>
    <row r="1" spans="1:13" ht="25.5" customHeight="1" thickBot="1" x14ac:dyDescent="0.35">
      <c r="A1" s="98" t="s">
        <v>48</v>
      </c>
      <c r="B1" s="99"/>
      <c r="C1" s="99"/>
      <c r="D1" s="99"/>
      <c r="E1" s="99"/>
      <c r="F1" s="99"/>
      <c r="G1" s="99"/>
      <c r="H1" s="99"/>
      <c r="I1" s="99"/>
      <c r="J1" s="44"/>
    </row>
    <row r="2" spans="1:13" ht="15" customHeight="1" thickTop="1" thickBot="1" x14ac:dyDescent="0.35">
      <c r="A2" s="100"/>
      <c r="B2" s="101"/>
      <c r="C2" s="101"/>
      <c r="D2" s="101"/>
      <c r="E2" s="101"/>
      <c r="F2" s="101"/>
      <c r="G2" s="101"/>
      <c r="H2" s="101"/>
      <c r="I2" s="101"/>
    </row>
    <row r="3" spans="1:13" ht="27" customHeight="1" thickBot="1" x14ac:dyDescent="0.3">
      <c r="A3" s="106" t="s">
        <v>49</v>
      </c>
      <c r="B3" s="107"/>
      <c r="C3" s="107"/>
      <c r="D3" s="107"/>
      <c r="E3" s="30">
        <v>4.3620999999999999</v>
      </c>
      <c r="F3" s="31"/>
      <c r="G3" s="32" t="s">
        <v>28</v>
      </c>
      <c r="H3" s="33">
        <v>1</v>
      </c>
      <c r="I3" s="63"/>
      <c r="J3" s="44"/>
    </row>
    <row r="4" spans="1:13" ht="10.5" customHeight="1" thickBot="1" x14ac:dyDescent="0.3">
      <c r="A4" s="44"/>
      <c r="B4" s="19"/>
      <c r="C4" s="10"/>
      <c r="D4" s="10"/>
      <c r="E4" s="10"/>
      <c r="F4" s="10"/>
      <c r="G4" s="10"/>
      <c r="H4" s="10"/>
      <c r="I4" s="65"/>
    </row>
    <row r="5" spans="1:13" ht="17.25" thickTop="1" thickBot="1" x14ac:dyDescent="0.3">
      <c r="A5" s="45" t="s">
        <v>0</v>
      </c>
      <c r="B5" s="13"/>
      <c r="C5" s="13"/>
      <c r="D5" s="13"/>
      <c r="E5" s="14"/>
      <c r="F5" s="13"/>
      <c r="G5" s="15" t="s">
        <v>24</v>
      </c>
      <c r="H5" s="16" t="s">
        <v>31</v>
      </c>
      <c r="I5" s="64" t="s">
        <v>30</v>
      </c>
      <c r="J5" s="66" t="s">
        <v>44</v>
      </c>
    </row>
    <row r="6" spans="1:13" ht="15.75" thickTop="1" x14ac:dyDescent="0.25">
      <c r="A6" s="102" t="s">
        <v>1</v>
      </c>
      <c r="B6" s="103"/>
      <c r="C6" s="103"/>
      <c r="D6" s="103"/>
      <c r="E6" s="103"/>
      <c r="F6" s="103"/>
      <c r="G6" s="34">
        <v>73.5</v>
      </c>
      <c r="H6" s="24">
        <f>G6*$E$3</f>
        <v>320.61435</v>
      </c>
      <c r="I6" s="55">
        <f>_xlfn.CEILING.MATH(H6)</f>
        <v>321</v>
      </c>
      <c r="J6" s="56">
        <f>(I6*1.005)/0.99195</f>
        <v>325.22304551640701</v>
      </c>
      <c r="K6" s="67"/>
    </row>
    <row r="7" spans="1:13" x14ac:dyDescent="0.25">
      <c r="A7" s="104" t="s">
        <v>2</v>
      </c>
      <c r="B7" s="105"/>
      <c r="C7" s="105"/>
      <c r="D7" s="105"/>
      <c r="E7" s="105"/>
      <c r="F7" s="105"/>
      <c r="G7" s="1">
        <v>42.5</v>
      </c>
      <c r="H7" s="25">
        <f t="shared" ref="H7:H47" si="0">G7*$E$3</f>
        <v>185.38925</v>
      </c>
      <c r="I7" s="55">
        <f t="shared" ref="I7" si="1">_xlfn.CEILING.MATH(H7)</f>
        <v>186</v>
      </c>
      <c r="J7" s="56">
        <f>(I7*1.005)/0.99195</f>
        <v>188.44699833660968</v>
      </c>
    </row>
    <row r="8" spans="1:13" x14ac:dyDescent="0.25">
      <c r="A8" s="104" t="s">
        <v>3</v>
      </c>
      <c r="B8" s="105"/>
      <c r="C8" s="105"/>
      <c r="D8" s="105"/>
      <c r="E8" s="105"/>
      <c r="F8" s="105"/>
      <c r="G8" s="1">
        <f>G6+G7</f>
        <v>116</v>
      </c>
      <c r="H8" s="25">
        <f>H7+H6</f>
        <v>506.00360000000001</v>
      </c>
      <c r="I8" s="55">
        <f>I6+I7</f>
        <v>507</v>
      </c>
      <c r="J8" s="56">
        <f>J6+J7</f>
        <v>513.67004385301675</v>
      </c>
      <c r="K8" s="67"/>
    </row>
    <row r="9" spans="1:13" x14ac:dyDescent="0.25">
      <c r="A9" s="104" t="s">
        <v>4</v>
      </c>
      <c r="B9" s="105"/>
      <c r="C9" s="105"/>
      <c r="D9" s="105"/>
      <c r="E9" s="105"/>
      <c r="F9" s="105"/>
      <c r="G9" s="1">
        <v>20</v>
      </c>
      <c r="H9" s="25">
        <f t="shared" si="0"/>
        <v>87.24199999999999</v>
      </c>
      <c r="I9" s="55">
        <f t="shared" ref="I9:I30" si="2">_xlfn.CEILING.MATH(H9)</f>
        <v>88</v>
      </c>
      <c r="J9" s="56">
        <f t="shared" ref="J9:J32" si="3">(I9*1.005)/0.99195</f>
        <v>89.157719643127166</v>
      </c>
      <c r="K9" s="67"/>
      <c r="M9" s="10"/>
    </row>
    <row r="10" spans="1:13" x14ac:dyDescent="0.25">
      <c r="A10" s="104" t="s">
        <v>5</v>
      </c>
      <c r="B10" s="105"/>
      <c r="C10" s="105"/>
      <c r="D10" s="105"/>
      <c r="E10" s="105"/>
      <c r="F10" s="105"/>
      <c r="G10" s="1">
        <v>50</v>
      </c>
      <c r="H10" s="25">
        <f t="shared" si="0"/>
        <v>218.10499999999999</v>
      </c>
      <c r="I10" s="55">
        <f t="shared" si="2"/>
        <v>219</v>
      </c>
      <c r="J10" s="56">
        <f t="shared" si="3"/>
        <v>221.88114320278237</v>
      </c>
    </row>
    <row r="11" spans="1:13" ht="15.75" thickBot="1" x14ac:dyDescent="0.3">
      <c r="A11" s="108" t="s">
        <v>6</v>
      </c>
      <c r="B11" s="109"/>
      <c r="C11" s="109"/>
      <c r="D11" s="109"/>
      <c r="E11" s="109"/>
      <c r="F11" s="109"/>
      <c r="G11" s="72">
        <v>1.55</v>
      </c>
      <c r="H11" s="26">
        <f t="shared" si="0"/>
        <v>6.7612550000000002</v>
      </c>
      <c r="I11" s="57">
        <f t="shared" si="2"/>
        <v>7</v>
      </c>
      <c r="J11" s="69">
        <f t="shared" si="3"/>
        <v>7.0920913352487513</v>
      </c>
      <c r="K11" s="67"/>
    </row>
    <row r="12" spans="1:13" ht="15.75" thickBot="1" x14ac:dyDescent="0.3">
      <c r="A12" s="73" t="s">
        <v>25</v>
      </c>
      <c r="B12" s="74"/>
      <c r="C12" s="73"/>
      <c r="D12" s="83"/>
      <c r="E12" s="85"/>
      <c r="F12" s="84"/>
      <c r="G12" s="75">
        <v>5.2</v>
      </c>
      <c r="H12" s="76">
        <f t="shared" si="0"/>
        <v>22.682919999999999</v>
      </c>
      <c r="I12" s="77">
        <f t="shared" si="2"/>
        <v>23</v>
      </c>
      <c r="J12" s="78">
        <f t="shared" si="3"/>
        <v>23.302585815817327</v>
      </c>
    </row>
    <row r="13" spans="1:13" ht="15.75" thickBot="1" x14ac:dyDescent="0.3">
      <c r="A13" s="83" t="s">
        <v>45</v>
      </c>
      <c r="B13" s="86"/>
      <c r="C13" s="85"/>
      <c r="D13" s="85"/>
      <c r="E13" s="85"/>
      <c r="F13" s="84"/>
      <c r="G13" s="75">
        <v>5.16</v>
      </c>
      <c r="H13" s="76">
        <f t="shared" si="0"/>
        <v>22.508436</v>
      </c>
      <c r="I13" s="77">
        <f t="shared" si="2"/>
        <v>23</v>
      </c>
      <c r="J13" s="78">
        <f t="shared" si="3"/>
        <v>23.302585815817327</v>
      </c>
    </row>
    <row r="14" spans="1:13" ht="15.75" thickBot="1" x14ac:dyDescent="0.3">
      <c r="A14" s="87" t="s">
        <v>46</v>
      </c>
      <c r="B14" s="88"/>
      <c r="C14" s="89"/>
      <c r="D14" s="89"/>
      <c r="E14" s="89"/>
      <c r="F14" s="90"/>
      <c r="G14" s="79">
        <v>16.79</v>
      </c>
      <c r="H14" s="80">
        <f t="shared" si="0"/>
        <v>73.239658999999989</v>
      </c>
      <c r="I14" s="81">
        <f t="shared" si="2"/>
        <v>74</v>
      </c>
      <c r="J14" s="82">
        <f t="shared" si="3"/>
        <v>74.97353697262966</v>
      </c>
    </row>
    <row r="15" spans="1:13" ht="16.5" thickTop="1" thickBot="1" x14ac:dyDescent="0.3">
      <c r="A15" s="91" t="s">
        <v>47</v>
      </c>
      <c r="B15" s="92"/>
      <c r="C15" s="93"/>
      <c r="D15" s="93"/>
      <c r="E15" s="93"/>
      <c r="F15" s="93"/>
      <c r="G15" s="94">
        <f>(G13+G14)</f>
        <v>21.95</v>
      </c>
      <c r="H15" s="95">
        <f>SUM(H13:H14)</f>
        <v>95.748094999999992</v>
      </c>
      <c r="I15" s="96">
        <f>(I13+I14)</f>
        <v>97</v>
      </c>
      <c r="J15" s="97">
        <f>(J13+J14)</f>
        <v>98.276122788446983</v>
      </c>
    </row>
    <row r="16" spans="1:13" ht="17.25" thickTop="1" thickBot="1" x14ac:dyDescent="0.3">
      <c r="A16" s="45" t="s">
        <v>7</v>
      </c>
      <c r="B16" s="13"/>
      <c r="C16" s="13"/>
      <c r="D16" s="13"/>
      <c r="E16" s="13"/>
      <c r="F16" s="13"/>
      <c r="G16" s="17"/>
      <c r="H16" s="27"/>
      <c r="I16" s="58"/>
      <c r="J16" s="70"/>
    </row>
    <row r="17" spans="1:11" ht="15.75" thickTop="1" x14ac:dyDescent="0.25">
      <c r="A17" s="110" t="s">
        <v>8</v>
      </c>
      <c r="B17" s="111"/>
      <c r="C17" s="111"/>
      <c r="D17" s="111"/>
      <c r="E17" s="111"/>
      <c r="F17" s="112"/>
      <c r="G17" s="11">
        <v>0</v>
      </c>
      <c r="H17" s="24">
        <f t="shared" si="0"/>
        <v>0</v>
      </c>
      <c r="I17" s="55">
        <f t="shared" si="2"/>
        <v>0</v>
      </c>
      <c r="J17" s="56">
        <f t="shared" si="3"/>
        <v>0</v>
      </c>
    </row>
    <row r="18" spans="1:11" ht="15.75" thickBot="1" x14ac:dyDescent="0.3">
      <c r="A18" s="113" t="s">
        <v>9</v>
      </c>
      <c r="B18" s="114"/>
      <c r="C18" s="114"/>
      <c r="D18" s="114"/>
      <c r="E18" s="114"/>
      <c r="F18" s="115"/>
      <c r="G18" s="2">
        <v>50</v>
      </c>
      <c r="H18" s="26">
        <f t="shared" si="0"/>
        <v>218.10499999999999</v>
      </c>
      <c r="I18" s="57">
        <f t="shared" si="2"/>
        <v>219</v>
      </c>
      <c r="J18" s="69">
        <f t="shared" si="3"/>
        <v>221.88114320278237</v>
      </c>
      <c r="K18" s="67"/>
    </row>
    <row r="19" spans="1:11" ht="17.25" thickTop="1" thickBot="1" x14ac:dyDescent="0.3">
      <c r="A19" s="45" t="s">
        <v>10</v>
      </c>
      <c r="B19" s="13"/>
      <c r="C19" s="13"/>
      <c r="D19" s="13"/>
      <c r="E19" s="13"/>
      <c r="F19" s="13"/>
      <c r="G19" s="17"/>
      <c r="H19" s="27"/>
      <c r="I19" s="68"/>
      <c r="J19" s="70"/>
      <c r="K19" s="9"/>
    </row>
    <row r="20" spans="1:11" ht="15.75" thickTop="1" x14ac:dyDescent="0.25">
      <c r="A20" s="117" t="s">
        <v>35</v>
      </c>
      <c r="B20" s="118"/>
      <c r="C20" s="118"/>
      <c r="D20" s="118"/>
      <c r="E20" s="118"/>
      <c r="F20" s="119"/>
      <c r="G20" s="28">
        <v>6</v>
      </c>
      <c r="H20" s="24">
        <f t="shared" si="0"/>
        <v>26.172599999999999</v>
      </c>
      <c r="I20" s="55">
        <f t="shared" si="2"/>
        <v>27</v>
      </c>
      <c r="J20" s="56">
        <f t="shared" si="3"/>
        <v>27.355209435959473</v>
      </c>
      <c r="K20" s="10"/>
    </row>
    <row r="21" spans="1:11" x14ac:dyDescent="0.25">
      <c r="A21" s="126" t="s">
        <v>36</v>
      </c>
      <c r="B21" s="127"/>
      <c r="C21" s="127"/>
      <c r="D21" s="127"/>
      <c r="E21" s="127"/>
      <c r="F21" s="128"/>
      <c r="G21" s="29">
        <v>6</v>
      </c>
      <c r="H21" s="25">
        <f t="shared" si="0"/>
        <v>26.172599999999999</v>
      </c>
      <c r="I21" s="55">
        <f t="shared" si="2"/>
        <v>27</v>
      </c>
      <c r="J21" s="56">
        <f t="shared" si="3"/>
        <v>27.355209435959473</v>
      </c>
      <c r="K21" s="10"/>
    </row>
    <row r="22" spans="1:11" x14ac:dyDescent="0.25">
      <c r="A22" s="126" t="s">
        <v>37</v>
      </c>
      <c r="B22" s="127"/>
      <c r="C22" s="127"/>
      <c r="D22" s="127"/>
      <c r="E22" s="127"/>
      <c r="F22" s="128"/>
      <c r="G22" s="29">
        <v>6</v>
      </c>
      <c r="H22" s="25">
        <f t="shared" si="0"/>
        <v>26.172599999999999</v>
      </c>
      <c r="I22" s="55">
        <f t="shared" si="2"/>
        <v>27</v>
      </c>
      <c r="J22" s="56">
        <f t="shared" si="3"/>
        <v>27.355209435959473</v>
      </c>
      <c r="K22" s="10"/>
    </row>
    <row r="23" spans="1:11" x14ac:dyDescent="0.25">
      <c r="A23" s="126" t="s">
        <v>38</v>
      </c>
      <c r="B23" s="127"/>
      <c r="C23" s="127"/>
      <c r="D23" s="127"/>
      <c r="E23" s="127"/>
      <c r="F23" s="128"/>
      <c r="G23" s="29">
        <v>6</v>
      </c>
      <c r="H23" s="25">
        <f t="shared" si="0"/>
        <v>26.172599999999999</v>
      </c>
      <c r="I23" s="55">
        <f t="shared" si="2"/>
        <v>27</v>
      </c>
      <c r="J23" s="56">
        <f t="shared" si="3"/>
        <v>27.355209435959473</v>
      </c>
      <c r="K23" s="10"/>
    </row>
    <row r="24" spans="1:11" x14ac:dyDescent="0.25">
      <c r="A24" s="129" t="s">
        <v>26</v>
      </c>
      <c r="B24" s="130"/>
      <c r="C24" s="130"/>
      <c r="D24" s="130"/>
      <c r="E24" s="130"/>
      <c r="F24" s="131"/>
      <c r="G24" s="12">
        <v>16</v>
      </c>
      <c r="H24" s="24">
        <f t="shared" si="0"/>
        <v>69.793599999999998</v>
      </c>
      <c r="I24" s="55">
        <f t="shared" si="2"/>
        <v>70</v>
      </c>
      <c r="J24" s="56">
        <f t="shared" si="3"/>
        <v>70.920913352487517</v>
      </c>
      <c r="K24" s="10"/>
    </row>
    <row r="25" spans="1:11" x14ac:dyDescent="0.25">
      <c r="A25" s="104" t="s">
        <v>11</v>
      </c>
      <c r="B25" s="105"/>
      <c r="C25" s="105"/>
      <c r="D25" s="105"/>
      <c r="E25" s="105"/>
      <c r="F25" s="116"/>
      <c r="G25" s="1">
        <v>90</v>
      </c>
      <c r="H25" s="25">
        <f t="shared" si="0"/>
        <v>392.589</v>
      </c>
      <c r="I25" s="55">
        <f t="shared" si="2"/>
        <v>393</v>
      </c>
      <c r="J25" s="56">
        <f t="shared" si="3"/>
        <v>398.17027067896566</v>
      </c>
      <c r="K25" s="10"/>
    </row>
    <row r="26" spans="1:11" x14ac:dyDescent="0.25">
      <c r="A26" s="104" t="s">
        <v>12</v>
      </c>
      <c r="B26" s="105"/>
      <c r="C26" s="105"/>
      <c r="D26" s="105"/>
      <c r="E26" s="105"/>
      <c r="F26" s="116"/>
      <c r="G26" s="1">
        <v>60</v>
      </c>
      <c r="H26" s="25">
        <f t="shared" si="0"/>
        <v>261.726</v>
      </c>
      <c r="I26" s="55">
        <f t="shared" si="2"/>
        <v>262</v>
      </c>
      <c r="J26" s="56">
        <f t="shared" si="3"/>
        <v>265.44684711931041</v>
      </c>
      <c r="K26" s="10"/>
    </row>
    <row r="27" spans="1:11" x14ac:dyDescent="0.25">
      <c r="A27" s="104" t="s">
        <v>13</v>
      </c>
      <c r="B27" s="105"/>
      <c r="C27" s="105"/>
      <c r="D27" s="105"/>
      <c r="E27" s="105"/>
      <c r="F27" s="116"/>
      <c r="G27" s="1">
        <v>20</v>
      </c>
      <c r="H27" s="25">
        <f t="shared" si="0"/>
        <v>87.24199999999999</v>
      </c>
      <c r="I27" s="55">
        <f t="shared" si="2"/>
        <v>88</v>
      </c>
      <c r="J27" s="56">
        <f t="shared" si="3"/>
        <v>89.157719643127166</v>
      </c>
      <c r="K27" s="10"/>
    </row>
    <row r="28" spans="1:11" x14ac:dyDescent="0.25">
      <c r="A28" s="104" t="s">
        <v>14</v>
      </c>
      <c r="B28" s="105"/>
      <c r="C28" s="105"/>
      <c r="D28" s="105"/>
      <c r="E28" s="105"/>
      <c r="F28" s="116"/>
      <c r="G28" s="1">
        <v>50</v>
      </c>
      <c r="H28" s="25">
        <f t="shared" si="0"/>
        <v>218.10499999999999</v>
      </c>
      <c r="I28" s="55">
        <f t="shared" si="2"/>
        <v>219</v>
      </c>
      <c r="J28" s="56">
        <f t="shared" si="3"/>
        <v>221.88114320278237</v>
      </c>
      <c r="K28" s="10"/>
    </row>
    <row r="29" spans="1:11" x14ac:dyDescent="0.25">
      <c r="A29" s="120" t="s">
        <v>15</v>
      </c>
      <c r="B29" s="121"/>
      <c r="C29" s="121"/>
      <c r="D29" s="121"/>
      <c r="E29" s="121"/>
      <c r="F29" s="122"/>
      <c r="G29" s="1">
        <v>10</v>
      </c>
      <c r="H29" s="25">
        <f t="shared" si="0"/>
        <v>43.620999999999995</v>
      </c>
      <c r="I29" s="55">
        <f t="shared" si="2"/>
        <v>44</v>
      </c>
      <c r="J29" s="56">
        <f t="shared" si="3"/>
        <v>44.578859821563583</v>
      </c>
    </row>
    <row r="30" spans="1:11" x14ac:dyDescent="0.25">
      <c r="A30" s="123" t="s">
        <v>16</v>
      </c>
      <c r="B30" s="124"/>
      <c r="C30" s="124"/>
      <c r="D30" s="124"/>
      <c r="E30" s="124"/>
      <c r="F30" s="125"/>
      <c r="G30" s="1">
        <v>13</v>
      </c>
      <c r="H30" s="25">
        <f t="shared" si="0"/>
        <v>56.707299999999996</v>
      </c>
      <c r="I30" s="55">
        <f t="shared" si="2"/>
        <v>57</v>
      </c>
      <c r="J30" s="56">
        <f t="shared" si="3"/>
        <v>57.74988658702555</v>
      </c>
    </row>
    <row r="31" spans="1:11" x14ac:dyDescent="0.25">
      <c r="A31" s="104" t="s">
        <v>17</v>
      </c>
      <c r="B31" s="105"/>
      <c r="C31" s="105"/>
      <c r="D31" s="105"/>
      <c r="E31" s="105"/>
      <c r="F31" s="116"/>
      <c r="G31" s="1">
        <v>50</v>
      </c>
      <c r="H31" s="25">
        <f t="shared" si="0"/>
        <v>218.10499999999999</v>
      </c>
      <c r="I31" s="59">
        <f>_xlfn.CEILING.MATH(H31)</f>
        <v>219</v>
      </c>
      <c r="J31" s="56">
        <f t="shared" si="3"/>
        <v>221.88114320278237</v>
      </c>
      <c r="K31" s="10"/>
    </row>
    <row r="32" spans="1:11" ht="22.5" customHeight="1" x14ac:dyDescent="0.25">
      <c r="A32" s="46" t="s">
        <v>18</v>
      </c>
      <c r="B32" s="20"/>
      <c r="C32" s="5"/>
      <c r="D32" s="5"/>
      <c r="E32" s="5"/>
      <c r="F32" s="6"/>
      <c r="G32" s="150">
        <v>600</v>
      </c>
      <c r="H32" s="134">
        <f t="shared" si="0"/>
        <v>2617.2599999999998</v>
      </c>
      <c r="I32" s="145">
        <f>_xlfn.CEILING.MATH(H32)</f>
        <v>2618</v>
      </c>
      <c r="J32" s="132">
        <f t="shared" si="3"/>
        <v>2652.442159383033</v>
      </c>
      <c r="K32" s="10"/>
    </row>
    <row r="33" spans="1:11" ht="15.75" customHeight="1" x14ac:dyDescent="0.25">
      <c r="A33" s="147" t="s">
        <v>19</v>
      </c>
      <c r="B33" s="148"/>
      <c r="C33" s="148"/>
      <c r="D33" s="148"/>
      <c r="E33" s="148"/>
      <c r="F33" s="149"/>
      <c r="G33" s="151"/>
      <c r="H33" s="135"/>
      <c r="I33" s="146"/>
      <c r="J33" s="133"/>
      <c r="K33" s="10"/>
    </row>
    <row r="34" spans="1:11" x14ac:dyDescent="0.25">
      <c r="A34" s="104" t="s">
        <v>20</v>
      </c>
      <c r="B34" s="105"/>
      <c r="C34" s="105"/>
      <c r="D34" s="105"/>
      <c r="E34" s="105"/>
      <c r="F34" s="116"/>
      <c r="G34" s="1">
        <v>11</v>
      </c>
      <c r="H34" s="25">
        <f t="shared" si="0"/>
        <v>47.9831</v>
      </c>
      <c r="I34" s="60">
        <f t="shared" ref="I34:I39" si="4">_xlfn.CEILING.MATH(H34)</f>
        <v>48</v>
      </c>
      <c r="J34" s="56">
        <f>(I34*1.005)/0.99195</f>
        <v>48.631483441705726</v>
      </c>
      <c r="K34" s="10"/>
    </row>
    <row r="35" spans="1:11" x14ac:dyDescent="0.25">
      <c r="A35" s="104" t="s">
        <v>32</v>
      </c>
      <c r="B35" s="105"/>
      <c r="C35" s="105"/>
      <c r="D35" s="105"/>
      <c r="E35" s="105"/>
      <c r="F35" s="116"/>
      <c r="G35" s="1">
        <v>20</v>
      </c>
      <c r="H35" s="25">
        <f t="shared" si="0"/>
        <v>87.24199999999999</v>
      </c>
      <c r="I35" s="60">
        <f t="shared" si="4"/>
        <v>88</v>
      </c>
      <c r="J35" s="56">
        <f t="shared" ref="J35:J47" si="5">(I35*1.005)/0.99195</f>
        <v>89.157719643127166</v>
      </c>
      <c r="K35" s="10"/>
    </row>
    <row r="36" spans="1:11" x14ac:dyDescent="0.25">
      <c r="A36" s="47" t="s">
        <v>29</v>
      </c>
      <c r="B36" s="42"/>
      <c r="C36" s="42"/>
      <c r="D36" s="42"/>
      <c r="E36" s="42"/>
      <c r="F36" s="43"/>
      <c r="G36" s="1">
        <v>66</v>
      </c>
      <c r="H36" s="25">
        <f t="shared" si="0"/>
        <v>287.89859999999999</v>
      </c>
      <c r="I36" s="60">
        <f t="shared" si="4"/>
        <v>288</v>
      </c>
      <c r="J36" s="56">
        <f t="shared" si="5"/>
        <v>291.78890065023432</v>
      </c>
    </row>
    <row r="37" spans="1:11" ht="15.75" customHeight="1" x14ac:dyDescent="0.25">
      <c r="A37" s="104" t="s">
        <v>33</v>
      </c>
      <c r="B37" s="105"/>
      <c r="C37" s="105"/>
      <c r="D37" s="105"/>
      <c r="E37" s="105"/>
      <c r="F37" s="116"/>
      <c r="G37" s="1">
        <v>50</v>
      </c>
      <c r="H37" s="25">
        <f t="shared" si="0"/>
        <v>218.10499999999999</v>
      </c>
      <c r="I37" s="60">
        <f t="shared" si="4"/>
        <v>219</v>
      </c>
      <c r="J37" s="56">
        <f t="shared" si="5"/>
        <v>221.88114320278237</v>
      </c>
      <c r="K37" s="10"/>
    </row>
    <row r="38" spans="1:11" ht="15.75" customHeight="1" x14ac:dyDescent="0.25">
      <c r="A38" s="142" t="s">
        <v>34</v>
      </c>
      <c r="B38" s="143"/>
      <c r="C38" s="143"/>
      <c r="D38" s="143"/>
      <c r="E38" s="143"/>
      <c r="F38" s="144"/>
      <c r="G38" s="1">
        <v>24</v>
      </c>
      <c r="H38" s="25">
        <f t="shared" si="0"/>
        <v>104.6904</v>
      </c>
      <c r="I38" s="60">
        <f t="shared" si="4"/>
        <v>105</v>
      </c>
      <c r="J38" s="56">
        <f t="shared" si="5"/>
        <v>106.38137002873128</v>
      </c>
      <c r="K38" s="10"/>
    </row>
    <row r="39" spans="1:11" ht="15.75" thickBot="1" x14ac:dyDescent="0.3">
      <c r="A39" s="104" t="s">
        <v>27</v>
      </c>
      <c r="B39" s="105"/>
      <c r="C39" s="105"/>
      <c r="D39" s="105"/>
      <c r="E39" s="105"/>
      <c r="F39" s="116"/>
      <c r="G39" s="1">
        <v>28</v>
      </c>
      <c r="H39" s="25">
        <f t="shared" si="0"/>
        <v>122.1388</v>
      </c>
      <c r="I39" s="60">
        <f t="shared" si="4"/>
        <v>123</v>
      </c>
      <c r="J39" s="69">
        <f t="shared" si="5"/>
        <v>124.61817631937092</v>
      </c>
      <c r="K39" s="10"/>
    </row>
    <row r="40" spans="1:11" ht="16.5" thickTop="1" thickBot="1" x14ac:dyDescent="0.3">
      <c r="A40" s="48" t="s">
        <v>21</v>
      </c>
      <c r="B40" s="21"/>
      <c r="C40" s="18"/>
      <c r="D40" s="18"/>
      <c r="E40" s="18"/>
      <c r="F40" s="18"/>
      <c r="G40" s="18"/>
      <c r="H40" s="27"/>
      <c r="I40" s="71"/>
      <c r="J40" s="70"/>
      <c r="K40" s="9"/>
    </row>
    <row r="41" spans="1:11" ht="15.75" thickTop="1" x14ac:dyDescent="0.25">
      <c r="A41" s="139" t="s">
        <v>22</v>
      </c>
      <c r="B41" s="140"/>
      <c r="C41" s="140"/>
      <c r="D41" s="140"/>
      <c r="E41" s="140"/>
      <c r="F41" s="141"/>
      <c r="G41" s="12">
        <v>45</v>
      </c>
      <c r="H41" s="24">
        <f t="shared" si="0"/>
        <v>196.2945</v>
      </c>
      <c r="I41" s="61">
        <f t="shared" ref="I41:I47" si="6">_xlfn.CEILING.MATH(H41)</f>
        <v>197</v>
      </c>
      <c r="J41" s="56">
        <f t="shared" si="5"/>
        <v>199.59171329200058</v>
      </c>
      <c r="K41" s="67"/>
    </row>
    <row r="42" spans="1:11" x14ac:dyDescent="0.25">
      <c r="A42" s="49" t="s">
        <v>23</v>
      </c>
      <c r="B42" s="22"/>
      <c r="C42" s="3"/>
      <c r="D42" s="3"/>
      <c r="E42" s="3"/>
      <c r="F42" s="4"/>
      <c r="G42" s="1">
        <v>90</v>
      </c>
      <c r="H42" s="25">
        <f t="shared" si="0"/>
        <v>392.589</v>
      </c>
      <c r="I42" s="61">
        <f>_xlfn.CEILING.MATH(H42)</f>
        <v>393</v>
      </c>
      <c r="J42" s="56">
        <f t="shared" si="5"/>
        <v>398.17027067896566</v>
      </c>
      <c r="K42" s="67"/>
    </row>
    <row r="43" spans="1:11" x14ac:dyDescent="0.25">
      <c r="A43" s="49" t="s">
        <v>41</v>
      </c>
      <c r="B43" s="22"/>
      <c r="C43" s="3"/>
      <c r="D43" s="3"/>
      <c r="E43" s="3"/>
      <c r="F43" s="4"/>
      <c r="G43" s="1">
        <v>120</v>
      </c>
      <c r="H43" s="25">
        <f t="shared" si="0"/>
        <v>523.452</v>
      </c>
      <c r="I43" s="61">
        <f>_xlfn.CEILING.MATH(H43)</f>
        <v>524</v>
      </c>
      <c r="J43" s="56">
        <f t="shared" si="5"/>
        <v>530.89369423862081</v>
      </c>
    </row>
    <row r="44" spans="1:11" ht="25.5" customHeight="1" x14ac:dyDescent="0.25">
      <c r="A44" s="136" t="s">
        <v>42</v>
      </c>
      <c r="B44" s="137"/>
      <c r="C44" s="137"/>
      <c r="D44" s="137"/>
      <c r="E44" s="137"/>
      <c r="F44" s="138"/>
      <c r="G44" s="1">
        <v>35</v>
      </c>
      <c r="H44" s="25">
        <f t="shared" si="0"/>
        <v>152.67349999999999</v>
      </c>
      <c r="I44" s="61">
        <f t="shared" si="6"/>
        <v>153</v>
      </c>
      <c r="J44" s="56">
        <f t="shared" si="5"/>
        <v>155.01285347043699</v>
      </c>
      <c r="K44" s="67"/>
    </row>
    <row r="45" spans="1:11" ht="25.5" customHeight="1" x14ac:dyDescent="0.25">
      <c r="A45" s="136" t="s">
        <v>43</v>
      </c>
      <c r="B45" s="137"/>
      <c r="C45" s="137"/>
      <c r="D45" s="137"/>
      <c r="E45" s="137"/>
      <c r="F45" s="137"/>
      <c r="G45" s="137"/>
      <c r="H45" s="137"/>
      <c r="I45" s="138"/>
      <c r="J45" s="56"/>
      <c r="K45" s="67"/>
    </row>
    <row r="46" spans="1:11" x14ac:dyDescent="0.25">
      <c r="A46" s="49" t="s">
        <v>39</v>
      </c>
      <c r="B46" s="22"/>
      <c r="C46" s="3"/>
      <c r="D46" s="3"/>
      <c r="E46" s="3"/>
      <c r="F46" s="4"/>
      <c r="G46" s="2">
        <v>116</v>
      </c>
      <c r="H46" s="25">
        <f t="shared" si="0"/>
        <v>506.00360000000001</v>
      </c>
      <c r="I46" s="61">
        <f>(H46)</f>
        <v>506.00360000000001</v>
      </c>
      <c r="J46" s="56">
        <f t="shared" si="5"/>
        <v>512.66053530923932</v>
      </c>
      <c r="K46" s="67"/>
    </row>
    <row r="47" spans="1:11" ht="15.75" thickBot="1" x14ac:dyDescent="0.3">
      <c r="A47" s="50" t="s">
        <v>40</v>
      </c>
      <c r="B47" s="51"/>
      <c r="C47" s="52"/>
      <c r="D47" s="52"/>
      <c r="E47" s="52"/>
      <c r="F47" s="52"/>
      <c r="G47" s="53">
        <v>50</v>
      </c>
      <c r="H47" s="54">
        <f t="shared" si="0"/>
        <v>218.10499999999999</v>
      </c>
      <c r="I47" s="62">
        <f t="shared" si="6"/>
        <v>219</v>
      </c>
      <c r="J47" s="56">
        <f t="shared" si="5"/>
        <v>221.88114320278237</v>
      </c>
      <c r="K47" s="67"/>
    </row>
    <row r="48" spans="1:11" x14ac:dyDescent="0.25">
      <c r="A48" s="41"/>
      <c r="B48" s="37"/>
      <c r="C48" s="36"/>
      <c r="D48" s="36"/>
      <c r="E48" s="36"/>
      <c r="F48" s="36"/>
      <c r="G48" s="38"/>
      <c r="H48" s="39"/>
      <c r="I48" s="40"/>
      <c r="J48" s="10"/>
    </row>
    <row r="49" spans="1:9" x14ac:dyDescent="0.25">
      <c r="G49" s="7"/>
      <c r="I49" s="8"/>
    </row>
    <row r="50" spans="1:9" x14ac:dyDescent="0.25">
      <c r="A50" s="35"/>
    </row>
  </sheetData>
  <sheetProtection selectLockedCells="1" selectUnlockedCells="1"/>
  <mergeCells count="36">
    <mergeCell ref="J32:J33"/>
    <mergeCell ref="H32:H33"/>
    <mergeCell ref="A45:I45"/>
    <mergeCell ref="A44:F44"/>
    <mergeCell ref="A41:F41"/>
    <mergeCell ref="A37:F37"/>
    <mergeCell ref="A39:F39"/>
    <mergeCell ref="A38:F38"/>
    <mergeCell ref="I32:I33"/>
    <mergeCell ref="A33:F33"/>
    <mergeCell ref="G32:G33"/>
    <mergeCell ref="A31:F31"/>
    <mergeCell ref="A34:F34"/>
    <mergeCell ref="A35:F35"/>
    <mergeCell ref="A20:F20"/>
    <mergeCell ref="A28:F28"/>
    <mergeCell ref="A29:F29"/>
    <mergeCell ref="A30:F30"/>
    <mergeCell ref="A21:F21"/>
    <mergeCell ref="A22:F22"/>
    <mergeCell ref="A23:F23"/>
    <mergeCell ref="A26:F26"/>
    <mergeCell ref="A27:F27"/>
    <mergeCell ref="A25:F25"/>
    <mergeCell ref="A24:F24"/>
    <mergeCell ref="A9:F9"/>
    <mergeCell ref="A10:F10"/>
    <mergeCell ref="A11:F11"/>
    <mergeCell ref="A17:F17"/>
    <mergeCell ref="A18:F18"/>
    <mergeCell ref="A1:I1"/>
    <mergeCell ref="A2:I2"/>
    <mergeCell ref="A6:F6"/>
    <mergeCell ref="A7:F7"/>
    <mergeCell ref="A8:F8"/>
    <mergeCell ref="A3:D3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2025-09-29T07:22:43Z</dcterms:modified>
</cp:coreProperties>
</file>